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Profiles\My Documents\jcashman\Documents\Refi Docs\"/>
    </mc:Choice>
  </mc:AlternateContent>
  <bookViews>
    <workbookView xWindow="0" yWindow="0" windowWidth="20490" windowHeight="7770"/>
  </bookViews>
  <sheets>
    <sheet name="Student Loan Refinance" sheetId="1" r:id="rId1"/>
  </sheets>
  <externalReferences>
    <externalReference r:id="rId2"/>
  </externalReferences>
  <definedNames>
    <definedName name="AllColleges">[1]List!$E$2:$E$31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 l="1"/>
  <c r="E40" i="1" s="1"/>
  <c r="D33" i="1"/>
  <c r="D40" i="1" s="1"/>
  <c r="C33" i="1"/>
  <c r="C40" i="1" s="1"/>
  <c r="D29" i="1"/>
  <c r="B36" i="1" s="1"/>
  <c r="B56" i="1" s="1"/>
  <c r="B38" i="1" s="1"/>
  <c r="C29" i="1"/>
  <c r="B34" i="1" s="1"/>
  <c r="B40" i="1" s="1"/>
  <c r="B29" i="1"/>
  <c r="E36" i="1" s="1"/>
  <c r="B59" i="1" s="1"/>
  <c r="E38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l="1"/>
  <c r="E29" i="1"/>
  <c r="B33" i="1" s="1"/>
  <c r="C36" i="1"/>
  <c r="B57" i="1" s="1"/>
  <c r="C38" i="1" s="1"/>
  <c r="F29" i="1"/>
  <c r="D36" i="1"/>
  <c r="B58" i="1" s="1"/>
  <c r="D38" i="1" s="1"/>
  <c r="C41" i="1" l="1"/>
  <c r="B41" i="1"/>
  <c r="E41" i="1"/>
  <c r="D41" i="1"/>
</calcChain>
</file>

<file path=xl/sharedStrings.xml><?xml version="1.0" encoding="utf-8"?>
<sst xmlns="http://schemas.openxmlformats.org/spreadsheetml/2006/main" count="31" uniqueCount="28">
  <si>
    <t>Student Loan Refinance</t>
  </si>
  <si>
    <t>Savings Calculator</t>
  </si>
  <si>
    <t xml:space="preserve">Prepared For </t>
  </si>
  <si>
    <t xml:space="preserve">3riversfcu.org      </t>
  </si>
  <si>
    <t xml:space="preserve">      260.490.8328</t>
  </si>
  <si>
    <t>Current Loans</t>
  </si>
  <si>
    <t>Current Lender</t>
  </si>
  <si>
    <t>Balance</t>
  </si>
  <si>
    <t>Rate</t>
  </si>
  <si>
    <t>Monthly Payment</t>
  </si>
  <si>
    <t>Months Left</t>
  </si>
  <si>
    <t>Interest Cost</t>
  </si>
  <si>
    <t>Total</t>
  </si>
  <si>
    <t>Refinance Options</t>
  </si>
  <si>
    <t>5 Year Refi</t>
  </si>
  <si>
    <t>10 Year Refi</t>
  </si>
  <si>
    <t>15 Year Refi</t>
  </si>
  <si>
    <t>Term (months)</t>
  </si>
  <si>
    <t>Rate (as low as)</t>
  </si>
  <si>
    <t>Standard Payment</t>
  </si>
  <si>
    <t>Custom Payment</t>
  </si>
  <si>
    <t>Monthly Savings</t>
  </si>
  <si>
    <t>Total Savings</t>
  </si>
  <si>
    <t xml:space="preserve">Prepared By </t>
  </si>
  <si>
    <t xml:space="preserve">Phone </t>
  </si>
  <si>
    <t xml:space="preserve">Email </t>
  </si>
  <si>
    <t>Program</t>
  </si>
  <si>
    <t>Current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</si>
</sst>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164" formatCode="0.000%"/>
    <numFmt numFmtId="165" formatCode="&quot;$&quot;#,##0"/>
    <numFmt numFmtId="166" formatCode="_(&quot;$&quot;* #,##0_);_(&quot;$&quot;* \(#,##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Arial"/>
      <family val="2"/>
    </font>
    <font>
      <sz val="24"/>
      <color rgb="FF004C7C"/>
      <name val="Calibri"/>
      <family val="2"/>
      <scheme val="minor"/>
    </font>
    <font>
      <b/>
      <sz val="22"/>
      <color theme="4" tint="-0.499984740745262"/>
      <name val="Calibri"/>
      <family val="2"/>
      <scheme val="minor"/>
    </font>
    <font>
      <sz val="16"/>
      <color theme="4" tint="-0.499984740745262"/>
      <name val="Calibri"/>
      <family val="2"/>
      <scheme val="minor"/>
    </font>
    <font>
      <sz val="14"/>
      <color theme="4" tint="-0.499984740745262"/>
      <name val="Calibri"/>
      <family val="2"/>
      <scheme val="minor"/>
    </font>
    <font>
      <sz val="1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2"/>
      <color theme="4" tint="-0.499984740745262"/>
      <name val="Arial"/>
      <family val="2"/>
    </font>
    <font>
      <sz val="1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4D8E2"/>
        <bgColor indexed="64"/>
      </patternFill>
    </fill>
    <fill>
      <patternFill patternType="solid">
        <fgColor rgb="FF1B3664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theme="7"/>
      </right>
      <top/>
      <bottom/>
      <diagonal/>
    </border>
    <border>
      <left style="thin">
        <color theme="4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-0.499984740745262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0" fillId="0" borderId="0" xfId="0" applyFont="1" applyProtection="1"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right" vertical="center"/>
      <protection locked="0"/>
    </xf>
    <xf numFmtId="0" fontId="0" fillId="0" borderId="0" xfId="0" applyFill="1" applyProtection="1">
      <protection locked="0"/>
    </xf>
    <xf numFmtId="0" fontId="6" fillId="0" borderId="0" xfId="0" applyFont="1" applyFill="1" applyBorder="1" applyAlignment="1" applyProtection="1">
      <alignment horizontal="right" vertical="center"/>
      <protection locked="0"/>
    </xf>
    <xf numFmtId="0" fontId="0" fillId="0" borderId="0" xfId="0" applyFont="1" applyBorder="1" applyProtection="1">
      <protection locked="0"/>
    </xf>
    <xf numFmtId="0" fontId="0" fillId="0" borderId="0" xfId="0" applyAlignment="1" applyProtection="1">
      <protection locked="0"/>
    </xf>
    <xf numFmtId="0" fontId="7" fillId="0" borderId="0" xfId="0" applyFont="1" applyFill="1" applyBorder="1" applyAlignment="1" applyProtection="1">
      <alignment horizontal="right" vertical="center"/>
      <protection locked="0"/>
    </xf>
    <xf numFmtId="1" fontId="8" fillId="2" borderId="1" xfId="1" applyNumberFormat="1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right"/>
      <protection locked="0"/>
    </xf>
    <xf numFmtId="0" fontId="9" fillId="0" borderId="0" xfId="0" applyFont="1" applyFill="1" applyAlignment="1" applyProtection="1">
      <alignment horizontal="left"/>
      <protection locked="0"/>
    </xf>
    <xf numFmtId="0" fontId="10" fillId="0" borderId="0" xfId="0" applyFont="1" applyFill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right"/>
      <protection locked="0"/>
    </xf>
    <xf numFmtId="0" fontId="12" fillId="3" borderId="3" xfId="0" applyFont="1" applyFill="1" applyBorder="1" applyAlignment="1" applyProtection="1">
      <alignment horizontal="center" vertical="center"/>
      <protection locked="0"/>
    </xf>
    <xf numFmtId="0" fontId="12" fillId="3" borderId="1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8" fillId="4" borderId="4" xfId="0" applyFont="1" applyFill="1" applyBorder="1" applyAlignment="1" applyProtection="1">
      <alignment horizontal="right" wrapText="1"/>
      <protection locked="0"/>
    </xf>
    <xf numFmtId="0" fontId="0" fillId="0" borderId="0" xfId="0" applyAlignment="1" applyProtection="1">
      <alignment horizontal="right"/>
      <protection locked="0"/>
    </xf>
    <xf numFmtId="0" fontId="8" fillId="2" borderId="4" xfId="0" applyFont="1" applyFill="1" applyBorder="1" applyAlignment="1" applyProtection="1">
      <alignment horizontal="right"/>
      <protection locked="0"/>
    </xf>
    <xf numFmtId="6" fontId="0" fillId="2" borderId="4" xfId="1" applyNumberFormat="1" applyFont="1" applyFill="1" applyBorder="1" applyAlignment="1" applyProtection="1">
      <alignment horizontal="right"/>
      <protection locked="0"/>
    </xf>
    <xf numFmtId="164" fontId="0" fillId="2" borderId="4" xfId="2" applyNumberFormat="1" applyFont="1" applyFill="1" applyBorder="1" applyAlignment="1" applyProtection="1">
      <alignment horizontal="right"/>
      <protection locked="0"/>
    </xf>
    <xf numFmtId="1" fontId="8" fillId="0" borderId="4" xfId="0" applyNumberFormat="1" applyFont="1" applyFill="1" applyBorder="1" applyAlignment="1" applyProtection="1">
      <alignment horizontal="right"/>
    </xf>
    <xf numFmtId="165" fontId="8" fillId="0" borderId="4" xfId="1" applyNumberFormat="1" applyFont="1" applyFill="1" applyBorder="1" applyAlignment="1" applyProtection="1">
      <alignment horizontal="right"/>
    </xf>
    <xf numFmtId="0" fontId="14" fillId="5" borderId="0" xfId="0" applyFont="1" applyFill="1" applyBorder="1" applyAlignment="1" applyProtection="1">
      <alignment horizontal="right" vertical="center" wrapText="1"/>
      <protection locked="0"/>
    </xf>
    <xf numFmtId="5" fontId="14" fillId="5" borderId="4" xfId="1" applyNumberFormat="1" applyFont="1" applyFill="1" applyBorder="1" applyAlignment="1" applyProtection="1">
      <alignment horizontal="center" vertical="center"/>
    </xf>
    <xf numFmtId="164" fontId="14" fillId="5" borderId="4" xfId="2" applyNumberFormat="1" applyFont="1" applyFill="1" applyBorder="1" applyAlignment="1" applyProtection="1">
      <alignment horizontal="center" vertical="center"/>
    </xf>
    <xf numFmtId="165" fontId="14" fillId="5" borderId="4" xfId="1" applyNumberFormat="1" applyFont="1" applyFill="1" applyBorder="1" applyAlignment="1" applyProtection="1">
      <alignment horizontal="center" vertical="center"/>
    </xf>
    <xf numFmtId="1" fontId="14" fillId="5" borderId="4" xfId="1" applyNumberFormat="1" applyFont="1" applyFill="1" applyBorder="1" applyAlignment="1" applyProtection="1">
      <alignment horizontal="center" vertical="center"/>
    </xf>
    <xf numFmtId="165" fontId="8" fillId="0" borderId="4" xfId="1" applyNumberFormat="1" applyFont="1" applyFill="1" applyBorder="1" applyAlignment="1" applyProtection="1">
      <alignment horizontal="center" vertical="center"/>
    </xf>
    <xf numFmtId="0" fontId="15" fillId="0" borderId="0" xfId="0" applyFont="1" applyAlignment="1" applyProtection="1">
      <alignment horizontal="right"/>
      <protection locked="0"/>
    </xf>
    <xf numFmtId="165" fontId="8" fillId="0" borderId="0" xfId="1" applyNumberFormat="1" applyFont="1" applyFill="1" applyBorder="1" applyAlignment="1" applyProtection="1">
      <alignment horizontal="right"/>
    </xf>
    <xf numFmtId="164" fontId="8" fillId="0" borderId="0" xfId="2" applyNumberFormat="1" applyFont="1" applyFill="1" applyBorder="1" applyAlignment="1" applyProtection="1">
      <alignment horizontal="right"/>
    </xf>
    <xf numFmtId="1" fontId="8" fillId="0" borderId="0" xfId="1" applyNumberFormat="1" applyFont="1" applyFill="1" applyBorder="1" applyAlignment="1" applyProtection="1">
      <alignment horizontal="right"/>
    </xf>
    <xf numFmtId="0" fontId="12" fillId="3" borderId="5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right"/>
      <protection locked="0"/>
    </xf>
    <xf numFmtId="0" fontId="8" fillId="4" borderId="4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right" vertical="center" wrapText="1"/>
      <protection locked="0"/>
    </xf>
    <xf numFmtId="1" fontId="8" fillId="0" borderId="4" xfId="2" applyNumberFormat="1" applyFont="1" applyFill="1" applyBorder="1" applyAlignment="1" applyProtection="1">
      <alignment horizontal="center" vertical="center"/>
    </xf>
    <xf numFmtId="1" fontId="8" fillId="0" borderId="4" xfId="1" applyNumberFormat="1" applyFont="1" applyFill="1" applyBorder="1" applyAlignment="1" applyProtection="1">
      <alignment horizontal="center" vertical="center"/>
    </xf>
    <xf numFmtId="164" fontId="8" fillId="0" borderId="4" xfId="2" applyNumberFormat="1" applyFont="1" applyFill="1" applyBorder="1" applyAlignment="1" applyProtection="1">
      <alignment horizontal="center" vertical="center"/>
    </xf>
    <xf numFmtId="164" fontId="0" fillId="2" borderId="4" xfId="2" applyNumberFormat="1" applyFont="1" applyFill="1" applyBorder="1" applyAlignment="1" applyProtection="1">
      <alignment horizontal="center" vertical="center"/>
      <protection locked="0"/>
    </xf>
    <xf numFmtId="164" fontId="0" fillId="0" borderId="6" xfId="2" applyNumberFormat="1" applyFont="1" applyFill="1" applyBorder="1" applyAlignment="1" applyProtection="1">
      <alignment horizontal="center" vertical="center"/>
      <protection locked="0"/>
    </xf>
    <xf numFmtId="6" fontId="0" fillId="2" borderId="4" xfId="1" applyNumberFormat="1" applyFont="1" applyFill="1" applyBorder="1" applyAlignment="1" applyProtection="1">
      <alignment horizontal="center" vertical="center"/>
      <protection locked="0"/>
    </xf>
    <xf numFmtId="5" fontId="14" fillId="5" borderId="4" xfId="1" applyNumberFormat="1" applyFont="1" applyFill="1" applyBorder="1" applyAlignment="1" applyProtection="1">
      <alignment horizontal="center" vertical="center"/>
      <protection locked="0"/>
    </xf>
    <xf numFmtId="5" fontId="8" fillId="0" borderId="6" xfId="1" applyNumberFormat="1" applyFont="1" applyFill="1" applyBorder="1" applyAlignment="1" applyProtection="1">
      <alignment horizontal="center" vertical="center"/>
      <protection locked="0"/>
    </xf>
    <xf numFmtId="5" fontId="8" fillId="0" borderId="4" xfId="1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left"/>
      <protection locked="0"/>
    </xf>
    <xf numFmtId="0" fontId="8" fillId="0" borderId="0" xfId="0" applyFont="1" applyFill="1" applyBorder="1" applyAlignment="1" applyProtection="1">
      <alignment horizontal="right" wrapText="1"/>
      <protection locked="0"/>
    </xf>
    <xf numFmtId="5" fontId="8" fillId="0" borderId="0" xfId="1" applyNumberFormat="1" applyFont="1" applyFill="1" applyBorder="1" applyAlignment="1" applyProtection="1">
      <alignment horizontal="center" vertical="center"/>
    </xf>
    <xf numFmtId="0" fontId="9" fillId="0" borderId="0" xfId="0" applyFont="1" applyProtection="1">
      <protection locked="0"/>
    </xf>
    <xf numFmtId="1" fontId="8" fillId="2" borderId="6" xfId="1" applyNumberFormat="1" applyFont="1" applyFill="1" applyBorder="1" applyAlignment="1" applyProtection="1">
      <alignment horizontal="center" vertical="center"/>
    </xf>
    <xf numFmtId="0" fontId="0" fillId="0" borderId="0" xfId="0" applyBorder="1" applyProtection="1">
      <protection locked="0"/>
    </xf>
    <xf numFmtId="0" fontId="2" fillId="0" borderId="0" xfId="0" applyFont="1" applyProtection="1">
      <protection locked="0"/>
    </xf>
    <xf numFmtId="166" fontId="2" fillId="0" borderId="0" xfId="1" applyNumberFormat="1" applyFont="1" applyProtection="1"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mailto:studentloans@trfcu.org?subject=Student%20Loan%20Refinanci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45</xdr:row>
      <xdr:rowOff>33619</xdr:rowOff>
    </xdr:from>
    <xdr:to>
      <xdr:col>5</xdr:col>
      <xdr:colOff>0</xdr:colOff>
      <xdr:row>52</xdr:row>
      <xdr:rowOff>179295</xdr:rowOff>
    </xdr:to>
    <xdr:grpSp>
      <xdr:nvGrpSpPr>
        <xdr:cNvPr id="2" name="Group 1"/>
        <xdr:cNvGrpSpPr/>
      </xdr:nvGrpSpPr>
      <xdr:grpSpPr>
        <a:xfrm>
          <a:off x="0" y="8247100"/>
          <a:ext cx="7436827" cy="1479176"/>
          <a:chOff x="0" y="7726871"/>
          <a:chExt cx="11658600" cy="1798372"/>
        </a:xfrm>
      </xdr:grpSpPr>
      <xdr:pic>
        <xdr:nvPicPr>
          <xdr:cNvPr id="3" name="Picture 2" descr="Calculator footer-01.png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7726871"/>
            <a:ext cx="11658600" cy="1798372"/>
          </a:xfrm>
          <a:prstGeom prst="rect">
            <a:avLst/>
          </a:prstGeom>
        </xdr:spPr>
      </xdr:pic>
      <xdr:sp macro="" textlink="">
        <xdr:nvSpPr>
          <xdr:cNvPr id="4" name="TextBox 3"/>
          <xdr:cNvSpPr txBox="1"/>
        </xdr:nvSpPr>
        <xdr:spPr>
          <a:xfrm>
            <a:off x="17724" y="8763110"/>
            <a:ext cx="3622227" cy="52551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400" b="1">
                <a:solidFill>
                  <a:schemeClr val="bg1"/>
                </a:solidFill>
              </a:rPr>
              <a:t>3Rivers</a:t>
            </a:r>
            <a:r>
              <a:rPr lang="en-US" sz="1400" b="1" baseline="0">
                <a:solidFill>
                  <a:schemeClr val="bg1"/>
                </a:solidFill>
              </a:rPr>
              <a:t> College Funding</a:t>
            </a:r>
          </a:p>
          <a:p>
            <a:r>
              <a:rPr lang="en-US" sz="1200" b="0" baseline="0">
                <a:solidFill>
                  <a:schemeClr val="bg1"/>
                </a:solidFill>
              </a:rPr>
              <a:t>260.490.8328 ext. 8265        </a:t>
            </a:r>
          </a:p>
        </xdr:txBody>
      </xdr:sp>
      <xdr:sp macro="" textlink="">
        <xdr:nvSpPr>
          <xdr:cNvPr id="5" name="TextBox 4">
            <a:hlinkClick xmlns:r="http://schemas.openxmlformats.org/officeDocument/2006/relationships" r:id="rId2"/>
          </xdr:cNvPr>
          <xdr:cNvSpPr txBox="1"/>
        </xdr:nvSpPr>
        <xdr:spPr>
          <a:xfrm>
            <a:off x="17721" y="9134795"/>
            <a:ext cx="2661784" cy="27084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200" b="0">
                <a:solidFill>
                  <a:schemeClr val="bg1"/>
                </a:solidFill>
              </a:rPr>
              <a:t>studentloans@trfcu.org</a:t>
            </a:r>
          </a:p>
        </xdr:txBody>
      </xdr:sp>
    </xdr:grpSp>
    <xdr:clientData/>
  </xdr:twoCellAnchor>
  <xdr:twoCellAnchor editAs="oneCell">
    <xdr:from>
      <xdr:col>0</xdr:col>
      <xdr:colOff>108481</xdr:colOff>
      <xdr:row>0</xdr:row>
      <xdr:rowOff>74558</xdr:rowOff>
    </xdr:from>
    <xdr:to>
      <xdr:col>1</xdr:col>
      <xdr:colOff>961633</xdr:colOff>
      <xdr:row>3</xdr:row>
      <xdr:rowOff>152676</xdr:rowOff>
    </xdr:to>
    <xdr:pic>
      <xdr:nvPicPr>
        <xdr:cNvPr id="6" name="Picture 5" descr="Calculator footer-02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481" y="74558"/>
          <a:ext cx="2339052" cy="91631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cashman\AppData\Local\Microsoft\Windows\Temporary%20Internet%20Files\Content.Outlook\CGOEES63\College%20Value%20Calculator_IN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lege Plan"/>
      <sheetName val="Careers"/>
      <sheetName val="Sorted Careers"/>
      <sheetName val="Colleges IN"/>
      <sheetName val="Sorted Colleges"/>
      <sheetName val="List"/>
    </sheetNames>
    <sheetDataSet>
      <sheetData sheetId="0"/>
      <sheetData sheetId="1"/>
      <sheetData sheetId="2"/>
      <sheetData sheetId="3"/>
      <sheetData sheetId="4"/>
      <sheetData sheetId="5">
        <row r="2">
          <cell r="E2" t="str">
            <v>Anderson</v>
          </cell>
        </row>
        <row r="3">
          <cell r="E3" t="str">
            <v xml:space="preserve">Ball State </v>
          </cell>
        </row>
        <row r="4">
          <cell r="E4" t="str">
            <v>Bethel</v>
          </cell>
        </row>
        <row r="5">
          <cell r="E5" t="str">
            <v xml:space="preserve">Butler </v>
          </cell>
        </row>
        <row r="6">
          <cell r="E6" t="str">
            <v>DePauw</v>
          </cell>
        </row>
        <row r="7">
          <cell r="E7" t="str">
            <v>Grace College</v>
          </cell>
        </row>
        <row r="8">
          <cell r="E8" t="str">
            <v>Hanover</v>
          </cell>
        </row>
        <row r="9">
          <cell r="E9" t="str">
            <v>Huntington</v>
          </cell>
        </row>
        <row r="10">
          <cell r="E10" t="str">
            <v>Indiana Institute of Technology</v>
          </cell>
        </row>
        <row r="11">
          <cell r="E11" t="str">
            <v>Indiana State</v>
          </cell>
        </row>
        <row r="12">
          <cell r="E12" t="str">
            <v>Indiana Wesleyan</v>
          </cell>
        </row>
        <row r="13">
          <cell r="E13" t="str">
            <v>IPFW</v>
          </cell>
        </row>
        <row r="14">
          <cell r="E14" t="str">
            <v>IU</v>
          </cell>
        </row>
        <row r="15">
          <cell r="E15" t="str">
            <v>IU - South Bend</v>
          </cell>
        </row>
        <row r="16">
          <cell r="E16" t="str">
            <v>IUPUI</v>
          </cell>
        </row>
        <row r="17">
          <cell r="E17" t="str">
            <v>Ivy Tech</v>
          </cell>
        </row>
        <row r="18">
          <cell r="E18" t="str">
            <v>Manchester</v>
          </cell>
        </row>
        <row r="19">
          <cell r="E19" t="str">
            <v>Marian</v>
          </cell>
        </row>
        <row r="20">
          <cell r="E20" t="str">
            <v>Notre Dame</v>
          </cell>
        </row>
        <row r="21">
          <cell r="E21" t="str">
            <v xml:space="preserve">Purdue </v>
          </cell>
        </row>
        <row r="22">
          <cell r="E22" t="str">
            <v>Rose-Hulman</v>
          </cell>
        </row>
        <row r="23">
          <cell r="E23" t="str">
            <v>Saint Josephs</v>
          </cell>
        </row>
        <row r="24">
          <cell r="E24" t="str">
            <v>Saint Mary's</v>
          </cell>
        </row>
        <row r="25">
          <cell r="E25" t="str">
            <v>St. Francis</v>
          </cell>
        </row>
        <row r="26">
          <cell r="E26" t="str">
            <v>Taylor</v>
          </cell>
        </row>
        <row r="27">
          <cell r="E27" t="str">
            <v>Trine</v>
          </cell>
        </row>
        <row r="28">
          <cell r="E28" t="str">
            <v>U. of Evansville</v>
          </cell>
        </row>
        <row r="29">
          <cell r="E29" t="str">
            <v>U. of Indianapolis</v>
          </cell>
        </row>
        <row r="30">
          <cell r="E30" t="str">
            <v>U. of Southern Indiana</v>
          </cell>
        </row>
        <row r="31">
          <cell r="E31" t="str">
            <v>Valparaiso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3riversfcu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9"/>
  <sheetViews>
    <sheetView showGridLines="0" tabSelected="1" showRuler="0" zoomScale="130" zoomScaleNormal="130" workbookViewId="0">
      <selection activeCell="H37" sqref="H37"/>
    </sheetView>
  </sheetViews>
  <sheetFormatPr defaultColWidth="7.42578125" defaultRowHeight="15" x14ac:dyDescent="0.25"/>
  <cols>
    <col min="1" max="5" width="22.28515625" style="1" customWidth="1"/>
    <col min="6" max="6" width="22.28515625" style="1" hidden="1" customWidth="1"/>
    <col min="7" max="16384" width="7.42578125" style="1"/>
  </cols>
  <sheetData>
    <row r="1" spans="1:14" ht="24.75" customHeight="1" x14ac:dyDescent="0.25">
      <c r="B1" s="2"/>
      <c r="C1" s="3"/>
      <c r="D1" s="4"/>
      <c r="E1" s="5" t="s">
        <v>0</v>
      </c>
      <c r="G1" s="6"/>
      <c r="H1" s="6"/>
      <c r="I1" s="6"/>
      <c r="J1" s="6"/>
      <c r="K1" s="6"/>
      <c r="L1" s="6"/>
      <c r="M1" s="6"/>
      <c r="N1" s="6"/>
    </row>
    <row r="2" spans="1:14" ht="24.75" customHeight="1" x14ac:dyDescent="0.25">
      <c r="C2" s="4"/>
      <c r="D2" s="4"/>
      <c r="E2" s="7" t="s">
        <v>1</v>
      </c>
    </row>
    <row r="3" spans="1:14" ht="16.5" customHeight="1" x14ac:dyDescent="0.25">
      <c r="C3" s="3"/>
      <c r="D3" s="3"/>
      <c r="E3" s="8"/>
    </row>
    <row r="4" spans="1:14" ht="23.25" customHeight="1" x14ac:dyDescent="0.25">
      <c r="A4" s="9"/>
      <c r="B4" s="9"/>
      <c r="C4" s="10" t="s">
        <v>2</v>
      </c>
      <c r="D4" s="11"/>
      <c r="E4" s="11"/>
    </row>
    <row r="5" spans="1:14" ht="15" customHeight="1" x14ac:dyDescent="0.25">
      <c r="A5" s="12" t="s">
        <v>3</v>
      </c>
      <c r="B5" s="13" t="s">
        <v>4</v>
      </c>
      <c r="C5" s="14"/>
      <c r="D5" s="15"/>
      <c r="E5" s="15"/>
      <c r="F5" s="15"/>
    </row>
    <row r="6" spans="1:14" ht="15" customHeight="1" x14ac:dyDescent="0.25">
      <c r="A6" s="16"/>
      <c r="B6" s="13"/>
      <c r="C6" s="14"/>
      <c r="D6" s="15"/>
      <c r="E6" s="15"/>
      <c r="F6" s="15"/>
    </row>
    <row r="7" spans="1:14" s="19" customFormat="1" ht="24" customHeight="1" x14ac:dyDescent="0.25">
      <c r="A7" s="17" t="s">
        <v>5</v>
      </c>
      <c r="B7" s="18"/>
      <c r="C7" s="18"/>
      <c r="D7" s="18"/>
      <c r="E7" s="18"/>
      <c r="F7" s="18"/>
    </row>
    <row r="8" spans="1:14" s="21" customFormat="1" ht="15" customHeight="1" x14ac:dyDescent="0.25">
      <c r="A8" s="20" t="s">
        <v>6</v>
      </c>
      <c r="B8" s="20" t="s">
        <v>7</v>
      </c>
      <c r="C8" s="20" t="s">
        <v>8</v>
      </c>
      <c r="D8" s="20" t="s">
        <v>9</v>
      </c>
      <c r="E8" s="20" t="s">
        <v>10</v>
      </c>
      <c r="F8" s="20" t="s">
        <v>11</v>
      </c>
    </row>
    <row r="9" spans="1:14" s="21" customFormat="1" x14ac:dyDescent="0.25">
      <c r="A9" s="22"/>
      <c r="B9" s="23"/>
      <c r="C9" s="24"/>
      <c r="D9" s="23"/>
      <c r="E9" s="25" t="str">
        <f>IFERROR(IF(B9&gt;0,NPER(C9/12,-D9,B9),""),"Unable to Calculate")</f>
        <v/>
      </c>
      <c r="F9" s="26" t="str">
        <f>IF(E9="Unable to Calculate","Unable to Calculate",IFERROR(IF(B9=0," ",(-CUMIPMT(C9/12,E9,B9,1,E9,0))),0))</f>
        <v xml:space="preserve"> </v>
      </c>
    </row>
    <row r="10" spans="1:14" s="21" customFormat="1" x14ac:dyDescent="0.25">
      <c r="A10" s="22"/>
      <c r="B10" s="23"/>
      <c r="C10" s="24"/>
      <c r="D10" s="23"/>
      <c r="E10" s="25" t="str">
        <f>IFERROR(IF(B10&gt;0,NPER(C10/12,-D10,B10),""),"Unable to Calculate")</f>
        <v/>
      </c>
      <c r="F10" s="26" t="str">
        <f t="shared" ref="F10:F28" si="0">IF(E10="Unable to Calculate","Unable to Calculate",IFERROR(IF(B10=0," ",(-CUMIPMT(C10/12,E10,B10,1,E10,0))),0))</f>
        <v xml:space="preserve"> </v>
      </c>
    </row>
    <row r="11" spans="1:14" s="21" customFormat="1" x14ac:dyDescent="0.25">
      <c r="A11" s="22"/>
      <c r="B11" s="23"/>
      <c r="C11" s="24"/>
      <c r="D11" s="23"/>
      <c r="E11" s="25" t="str">
        <f t="shared" ref="E11:E28" si="1">IFERROR(IF(B11&gt;0,NPER(C11/12,-D11,B11),""),"Unable to Calculate")</f>
        <v/>
      </c>
      <c r="F11" s="26" t="str">
        <f t="shared" si="0"/>
        <v xml:space="preserve"> </v>
      </c>
    </row>
    <row r="12" spans="1:14" s="21" customFormat="1" x14ac:dyDescent="0.25">
      <c r="A12" s="22"/>
      <c r="B12" s="23"/>
      <c r="C12" s="24"/>
      <c r="D12" s="23"/>
      <c r="E12" s="25" t="str">
        <f t="shared" si="1"/>
        <v/>
      </c>
      <c r="F12" s="26" t="str">
        <f t="shared" si="0"/>
        <v xml:space="preserve"> </v>
      </c>
    </row>
    <row r="13" spans="1:14" s="21" customFormat="1" x14ac:dyDescent="0.25">
      <c r="A13" s="22"/>
      <c r="B13" s="23"/>
      <c r="C13" s="24"/>
      <c r="D13" s="23"/>
      <c r="E13" s="25" t="str">
        <f t="shared" si="1"/>
        <v/>
      </c>
      <c r="F13" s="26" t="str">
        <f t="shared" si="0"/>
        <v xml:space="preserve"> </v>
      </c>
    </row>
    <row r="14" spans="1:14" s="21" customFormat="1" x14ac:dyDescent="0.25">
      <c r="A14" s="22"/>
      <c r="B14" s="23"/>
      <c r="C14" s="24"/>
      <c r="D14" s="23"/>
      <c r="E14" s="25" t="str">
        <f t="shared" si="1"/>
        <v/>
      </c>
      <c r="F14" s="26" t="str">
        <f t="shared" si="0"/>
        <v xml:space="preserve"> </v>
      </c>
    </row>
    <row r="15" spans="1:14" s="21" customFormat="1" x14ac:dyDescent="0.25">
      <c r="A15" s="22"/>
      <c r="B15" s="23"/>
      <c r="C15" s="24"/>
      <c r="D15" s="23"/>
      <c r="E15" s="25" t="str">
        <f t="shared" si="1"/>
        <v/>
      </c>
      <c r="F15" s="26" t="str">
        <f t="shared" si="0"/>
        <v xml:space="preserve"> </v>
      </c>
    </row>
    <row r="16" spans="1:14" s="21" customFormat="1" x14ac:dyDescent="0.25">
      <c r="A16" s="22"/>
      <c r="B16" s="23"/>
      <c r="C16" s="24"/>
      <c r="D16" s="23"/>
      <c r="E16" s="25" t="str">
        <f t="shared" si="1"/>
        <v/>
      </c>
      <c r="F16" s="26" t="str">
        <f t="shared" si="0"/>
        <v xml:space="preserve"> </v>
      </c>
    </row>
    <row r="17" spans="1:12" s="21" customFormat="1" x14ac:dyDescent="0.25">
      <c r="A17" s="22"/>
      <c r="B17" s="23"/>
      <c r="C17" s="24"/>
      <c r="D17" s="23"/>
      <c r="E17" s="25" t="str">
        <f t="shared" si="1"/>
        <v/>
      </c>
      <c r="F17" s="26" t="str">
        <f t="shared" si="0"/>
        <v xml:space="preserve"> </v>
      </c>
    </row>
    <row r="18" spans="1:12" s="21" customFormat="1" x14ac:dyDescent="0.25">
      <c r="A18" s="22"/>
      <c r="B18" s="23"/>
      <c r="C18" s="24"/>
      <c r="D18" s="23"/>
      <c r="E18" s="25" t="str">
        <f t="shared" si="1"/>
        <v/>
      </c>
      <c r="F18" s="26" t="str">
        <f t="shared" si="0"/>
        <v xml:space="preserve"> </v>
      </c>
    </row>
    <row r="19" spans="1:12" s="21" customFormat="1" hidden="1" x14ac:dyDescent="0.25">
      <c r="A19" s="22"/>
      <c r="B19" s="23"/>
      <c r="C19" s="24"/>
      <c r="D19" s="23"/>
      <c r="E19" s="25" t="str">
        <f t="shared" si="1"/>
        <v/>
      </c>
      <c r="F19" s="26" t="str">
        <f t="shared" si="0"/>
        <v xml:space="preserve"> </v>
      </c>
    </row>
    <row r="20" spans="1:12" s="21" customFormat="1" hidden="1" x14ac:dyDescent="0.25">
      <c r="A20" s="22"/>
      <c r="B20" s="23"/>
      <c r="C20" s="24"/>
      <c r="D20" s="23"/>
      <c r="E20" s="25" t="str">
        <f t="shared" si="1"/>
        <v/>
      </c>
      <c r="F20" s="26" t="str">
        <f t="shared" si="0"/>
        <v xml:space="preserve"> </v>
      </c>
    </row>
    <row r="21" spans="1:12" s="21" customFormat="1" hidden="1" x14ac:dyDescent="0.25">
      <c r="A21" s="22"/>
      <c r="B21" s="23"/>
      <c r="C21" s="24"/>
      <c r="D21" s="23"/>
      <c r="E21" s="25" t="str">
        <f t="shared" si="1"/>
        <v/>
      </c>
      <c r="F21" s="26" t="str">
        <f t="shared" si="0"/>
        <v xml:space="preserve"> </v>
      </c>
    </row>
    <row r="22" spans="1:12" s="21" customFormat="1" hidden="1" x14ac:dyDescent="0.25">
      <c r="A22" s="22"/>
      <c r="B22" s="23"/>
      <c r="C22" s="24"/>
      <c r="D22" s="23"/>
      <c r="E22" s="25" t="str">
        <f t="shared" si="1"/>
        <v/>
      </c>
      <c r="F22" s="26" t="str">
        <f t="shared" si="0"/>
        <v xml:space="preserve"> </v>
      </c>
    </row>
    <row r="23" spans="1:12" s="21" customFormat="1" hidden="1" x14ac:dyDescent="0.25">
      <c r="A23" s="22"/>
      <c r="B23" s="23"/>
      <c r="C23" s="24"/>
      <c r="D23" s="23"/>
      <c r="E23" s="25" t="str">
        <f t="shared" si="1"/>
        <v/>
      </c>
      <c r="F23" s="26" t="str">
        <f t="shared" si="0"/>
        <v xml:space="preserve"> </v>
      </c>
    </row>
    <row r="24" spans="1:12" s="21" customFormat="1" hidden="1" x14ac:dyDescent="0.25">
      <c r="A24" s="22"/>
      <c r="B24" s="23"/>
      <c r="C24" s="24"/>
      <c r="D24" s="23"/>
      <c r="E24" s="25" t="str">
        <f t="shared" si="1"/>
        <v/>
      </c>
      <c r="F24" s="26" t="str">
        <f t="shared" si="0"/>
        <v xml:space="preserve"> </v>
      </c>
    </row>
    <row r="25" spans="1:12" s="21" customFormat="1" hidden="1" x14ac:dyDescent="0.25">
      <c r="A25" s="22"/>
      <c r="B25" s="23"/>
      <c r="C25" s="24"/>
      <c r="D25" s="23"/>
      <c r="E25" s="25" t="str">
        <f t="shared" si="1"/>
        <v/>
      </c>
      <c r="F25" s="26" t="str">
        <f t="shared" si="0"/>
        <v xml:space="preserve"> </v>
      </c>
    </row>
    <row r="26" spans="1:12" s="21" customFormat="1" hidden="1" x14ac:dyDescent="0.25">
      <c r="A26" s="22"/>
      <c r="B26" s="23"/>
      <c r="C26" s="24"/>
      <c r="D26" s="23"/>
      <c r="E26" s="25" t="str">
        <f t="shared" si="1"/>
        <v/>
      </c>
      <c r="F26" s="26" t="str">
        <f t="shared" si="0"/>
        <v xml:space="preserve"> </v>
      </c>
    </row>
    <row r="27" spans="1:12" s="21" customFormat="1" hidden="1" x14ac:dyDescent="0.25">
      <c r="A27" s="22"/>
      <c r="B27" s="23"/>
      <c r="C27" s="24"/>
      <c r="D27" s="23"/>
      <c r="E27" s="25" t="str">
        <f t="shared" si="1"/>
        <v/>
      </c>
      <c r="F27" s="26" t="str">
        <f t="shared" si="0"/>
        <v xml:space="preserve"> </v>
      </c>
    </row>
    <row r="28" spans="1:12" s="21" customFormat="1" hidden="1" x14ac:dyDescent="0.25">
      <c r="A28" s="22"/>
      <c r="B28" s="23"/>
      <c r="C28" s="24"/>
      <c r="D28" s="23"/>
      <c r="E28" s="25" t="str">
        <f t="shared" si="1"/>
        <v/>
      </c>
      <c r="F28" s="26" t="str">
        <f t="shared" si="0"/>
        <v xml:space="preserve"> </v>
      </c>
    </row>
    <row r="29" spans="1:12" s="21" customFormat="1" ht="22.5" customHeight="1" x14ac:dyDescent="0.25">
      <c r="A29" s="27" t="s">
        <v>12</v>
      </c>
      <c r="B29" s="28">
        <f>SUM(B9:B28)</f>
        <v>0</v>
      </c>
      <c r="C29" s="29" t="str">
        <f>IFERROR(SUMPRODUCT(C9:C28,B9:B28)/SUM(B9:B28),"")</f>
        <v/>
      </c>
      <c r="D29" s="30">
        <f>SUM(D9:D28)</f>
        <v>0</v>
      </c>
      <c r="E29" s="31" t="str">
        <f>IFERROR(CONCATENATE("Estimate: ",ROUND(AVERAGE(E9:E28),0)," months"),"Unable to Calculate")</f>
        <v>Unable to Calculate</v>
      </c>
      <c r="F29" s="32">
        <f>IF(COUNTIF(E9:E28,"Unable to Calculate")&gt;0,"Unable to Calculate",SUM(F9:F28))</f>
        <v>0</v>
      </c>
    </row>
    <row r="30" spans="1:12" s="21" customFormat="1" ht="15.75" x14ac:dyDescent="0.25">
      <c r="A30" s="33"/>
      <c r="B30" s="34"/>
      <c r="C30" s="35"/>
      <c r="D30" s="34"/>
      <c r="E30" s="36"/>
      <c r="F30" s="34"/>
    </row>
    <row r="31" spans="1:12" s="21" customFormat="1" ht="24" customHeight="1" x14ac:dyDescent="0.25">
      <c r="A31" s="37" t="s">
        <v>13</v>
      </c>
      <c r="B31" s="18"/>
      <c r="C31" s="18"/>
      <c r="D31" s="18"/>
      <c r="E31" s="18"/>
      <c r="F31" s="18"/>
      <c r="L31" s="34"/>
    </row>
    <row r="32" spans="1:12" s="21" customFormat="1" ht="21.75" customHeight="1" x14ac:dyDescent="0.25">
      <c r="A32" s="38"/>
      <c r="B32" s="39" t="s">
        <v>5</v>
      </c>
      <c r="C32" s="39" t="s">
        <v>14</v>
      </c>
      <c r="D32" s="39" t="s">
        <v>15</v>
      </c>
      <c r="E32" s="39" t="s">
        <v>16</v>
      </c>
      <c r="F32" s="34"/>
      <c r="L32" s="34"/>
    </row>
    <row r="33" spans="1:12" s="21" customFormat="1" ht="22.5" customHeight="1" x14ac:dyDescent="0.25">
      <c r="A33" s="40" t="s">
        <v>17</v>
      </c>
      <c r="B33" s="41" t="str">
        <f>IFERROR(AVERAGE(E9:E29),"Unable to Calculate")</f>
        <v>Unable to Calculate</v>
      </c>
      <c r="C33" s="41" t="str">
        <f>IFERROR(IF(C37&lt;&gt;"",NPER(C34/12,-C37,$B$29),"60"),"Unable to Calculate")</f>
        <v>60</v>
      </c>
      <c r="D33" s="41" t="str">
        <f>IFERROR(IF(D37&lt;&gt;"",NPER(D34/12,-D37,$B$29),"120"),"Unable to Calculate")</f>
        <v>120</v>
      </c>
      <c r="E33" s="42" t="str">
        <f>IFERROR(IF(E37&lt;&gt;"",NPER(E34/12,-E37,$B$29),"180"),"Unable to Calculate")</f>
        <v>180</v>
      </c>
      <c r="F33" s="34"/>
    </row>
    <row r="34" spans="1:12" s="21" customFormat="1" ht="22.5" customHeight="1" x14ac:dyDescent="0.25">
      <c r="A34" s="40" t="s">
        <v>18</v>
      </c>
      <c r="B34" s="43" t="str">
        <f>C29</f>
        <v/>
      </c>
      <c r="C34" s="44">
        <v>3.9899999999999998E-2</v>
      </c>
      <c r="D34" s="44">
        <v>4.4900000000000002E-2</v>
      </c>
      <c r="E34" s="44">
        <v>4.99E-2</v>
      </c>
    </row>
    <row r="35" spans="1:12" s="21" customFormat="1" ht="15.75" customHeight="1" x14ac:dyDescent="0.25">
      <c r="A35" s="40"/>
      <c r="C35" s="45"/>
      <c r="D35" s="45"/>
      <c r="E35" s="45"/>
      <c r="F35" s="38"/>
    </row>
    <row r="36" spans="1:12" s="21" customFormat="1" ht="22.5" customHeight="1" x14ac:dyDescent="0.25">
      <c r="A36" s="40" t="s">
        <v>19</v>
      </c>
      <c r="B36" s="32">
        <f>D29</f>
        <v>0</v>
      </c>
      <c r="C36" s="32">
        <f>-PMT(C34/12,60,$B$29)</f>
        <v>0</v>
      </c>
      <c r="D36" s="32">
        <f>-PMT(D34/12,120,$B$29)</f>
        <v>0</v>
      </c>
      <c r="E36" s="32">
        <f>-PMT(E34/12,180,$B$29)</f>
        <v>0</v>
      </c>
      <c r="F36" s="34"/>
    </row>
    <row r="37" spans="1:12" s="21" customFormat="1" ht="22.5" customHeight="1" x14ac:dyDescent="0.25">
      <c r="A37" s="40" t="s">
        <v>20</v>
      </c>
      <c r="B37" s="46"/>
      <c r="C37" s="46"/>
      <c r="D37" s="46"/>
      <c r="E37" s="46"/>
      <c r="F37" s="34"/>
    </row>
    <row r="38" spans="1:12" s="21" customFormat="1" ht="22.5" customHeight="1" x14ac:dyDescent="0.25">
      <c r="A38" s="27" t="s">
        <v>21</v>
      </c>
      <c r="B38" s="47">
        <f>$D$29-B56</f>
        <v>0</v>
      </c>
      <c r="C38" s="47">
        <f>$D$29-B57</f>
        <v>0</v>
      </c>
      <c r="D38" s="47">
        <f>$D$29-B58</f>
        <v>0</v>
      </c>
      <c r="E38" s="47">
        <f>$D$29-B59</f>
        <v>0</v>
      </c>
      <c r="F38" s="34"/>
    </row>
    <row r="39" spans="1:12" s="21" customFormat="1" ht="15.75" customHeight="1" x14ac:dyDescent="0.25">
      <c r="A39" s="40"/>
      <c r="C39" s="48"/>
      <c r="D39" s="48"/>
      <c r="E39" s="48"/>
      <c r="F39" s="34"/>
    </row>
    <row r="40" spans="1:12" s="21" customFormat="1" ht="22.5" customHeight="1" x14ac:dyDescent="0.25">
      <c r="A40" s="40" t="s">
        <v>11</v>
      </c>
      <c r="B40" s="49" t="str">
        <f>IFERROR(-CUMIPMT(B34/12,NPER(B34/12,-B56,B29),B29,1,NPER(B34/12,-B56,B29),0),"Unable to Calculate")</f>
        <v>Unable to Calculate</v>
      </c>
      <c r="C40" s="49" t="str">
        <f>IFERROR(-CUMIPMT(C34/12,C33,$B$29,1,C33,0),"Unable to Calculate")</f>
        <v>Unable to Calculate</v>
      </c>
      <c r="D40" s="49" t="str">
        <f>IFERROR(-CUMIPMT(D34/12,D33,$B$29,1,D33,0),"Unable to Calculate")</f>
        <v>Unable to Calculate</v>
      </c>
      <c r="E40" s="49" t="str">
        <f>IFERROR(-CUMIPMT(E34/12,E33,$B$29,1,E33,0),"Unable to Calculate")</f>
        <v>Unable to Calculate</v>
      </c>
      <c r="F40" s="34"/>
      <c r="H40" s="50"/>
    </row>
    <row r="41" spans="1:12" s="21" customFormat="1" ht="22.5" customHeight="1" x14ac:dyDescent="0.25">
      <c r="A41" s="27" t="s">
        <v>22</v>
      </c>
      <c r="B41" s="28" t="str">
        <f>IFERROR($F$29-B40,"Unable to Calculate")</f>
        <v>Unable to Calculate</v>
      </c>
      <c r="C41" s="28" t="str">
        <f>IFERROR($F$29-C40,"Unable to Calculate")</f>
        <v>Unable to Calculate</v>
      </c>
      <c r="D41" s="28" t="str">
        <f t="shared" ref="D41:E41" si="2">IFERROR($F$29-D40,"Unable to Calculate")</f>
        <v>Unable to Calculate</v>
      </c>
      <c r="E41" s="28" t="str">
        <f t="shared" si="2"/>
        <v>Unable to Calculate</v>
      </c>
      <c r="F41" s="34"/>
      <c r="H41" s="50"/>
      <c r="L41" s="34"/>
    </row>
    <row r="42" spans="1:12" s="21" customFormat="1" x14ac:dyDescent="0.25">
      <c r="B42" s="51"/>
      <c r="C42" s="52"/>
      <c r="D42" s="52"/>
      <c r="E42" s="52"/>
      <c r="F42" s="34"/>
      <c r="H42" s="50"/>
    </row>
    <row r="43" spans="1:12" ht="16.5" customHeight="1" x14ac:dyDescent="0.25">
      <c r="A43" s="53"/>
      <c r="B43" s="53"/>
      <c r="C43" s="10" t="s">
        <v>23</v>
      </c>
      <c r="D43" s="11"/>
      <c r="E43" s="11"/>
    </row>
    <row r="44" spans="1:12" ht="16.5" customHeight="1" x14ac:dyDescent="0.25">
      <c r="C44" s="10" t="s">
        <v>24</v>
      </c>
      <c r="D44" s="54"/>
      <c r="E44" s="54"/>
      <c r="G44" s="55"/>
    </row>
    <row r="45" spans="1:12" ht="16.5" customHeight="1" x14ac:dyDescent="0.25">
      <c r="C45" s="10" t="s">
        <v>25</v>
      </c>
      <c r="D45" s="54"/>
      <c r="E45" s="54"/>
      <c r="G45" s="55"/>
    </row>
    <row r="55" spans="1:2" hidden="1" x14ac:dyDescent="0.25">
      <c r="A55" s="56" t="s">
        <v>26</v>
      </c>
      <c r="B55" s="56" t="s">
        <v>9</v>
      </c>
    </row>
    <row r="56" spans="1:2" hidden="1" x14ac:dyDescent="0.25">
      <c r="A56" s="56" t="s">
        <v>27</v>
      </c>
      <c r="B56" s="56">
        <f>IF(B37&lt;&gt;"",B37,B36)</f>
        <v>0</v>
      </c>
    </row>
    <row r="57" spans="1:2" hidden="1" x14ac:dyDescent="0.25">
      <c r="A57" s="56">
        <v>60</v>
      </c>
      <c r="B57" s="57">
        <f>IF(C37&lt;&gt;"",C37,C36)</f>
        <v>0</v>
      </c>
    </row>
    <row r="58" spans="1:2" hidden="1" x14ac:dyDescent="0.25">
      <c r="A58" s="56">
        <v>120</v>
      </c>
      <c r="B58" s="57">
        <f>IF(D37&lt;&gt;"",D37,D36)</f>
        <v>0</v>
      </c>
    </row>
    <row r="59" spans="1:2" hidden="1" x14ac:dyDescent="0.25">
      <c r="A59" s="56">
        <v>180</v>
      </c>
      <c r="B59" s="57">
        <f>IF(E37&lt;&gt;"",E37,E36)</f>
        <v>0</v>
      </c>
    </row>
  </sheetData>
  <sheetProtection selectLockedCells="1"/>
  <protectedRanges>
    <protectedRange sqref="E1" name="Range10"/>
  </protectedRanges>
  <mergeCells count="6">
    <mergeCell ref="D4:E4"/>
    <mergeCell ref="A7:F7"/>
    <mergeCell ref="A31:F31"/>
    <mergeCell ref="D43:E43"/>
    <mergeCell ref="D44:E44"/>
    <mergeCell ref="D45:E45"/>
  </mergeCells>
  <hyperlinks>
    <hyperlink ref="A5" r:id="rId1" display="3riversfcu.org"/>
  </hyperlinks>
  <pageMargins left="0.25" right="0.25" top="0.75" bottom="0.75" header="0.3" footer="0.3"/>
  <pageSetup scale="85" fitToHeight="0" orientation="portrait" r:id="rId2"/>
  <headerFooter>
    <oddFooter xml:space="preserve">&amp;L&amp;"-,Italic"&amp;10Updated 9/18/19
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Student Loan Refinance</vt:lpstr>
    </vt:vector>
  </TitlesOfParts>
  <Company>3 Rivers Federal Credit Union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Cashman</dc:creator>
  <cp:lastModifiedBy>James Cashman</cp:lastModifiedBy>
  <dcterms:created xsi:type="dcterms:W3CDTF">2020-03-24T21:37:39Z</dcterms:created>
  <dcterms:modified xsi:type="dcterms:W3CDTF">2020-03-24T21:37:58Z</dcterms:modified>
</cp:coreProperties>
</file>